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Google Drive\3. Podaci\Sasa Huremovic\Sasa Huremovic\Lično\Porodični budžet\2021\"/>
    </mc:Choice>
  </mc:AlternateContent>
  <xr:revisionPtr revIDLastSave="0" documentId="13_ncr:1_{9AB3D76F-5B63-4094-AAB9-4044A9DC0077}" xr6:coauthVersionLast="47" xr6:coauthVersionMax="47" xr10:uidLastSave="{00000000-0000-0000-0000-000000000000}"/>
  <bookViews>
    <workbookView xWindow="-20610" yWindow="1860" windowWidth="20730" windowHeight="11160" activeTab="2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C9" i="1"/>
  <c r="C4" i="2" s="1"/>
  <c r="D9" i="1"/>
  <c r="D4" i="2" s="1"/>
</calcChain>
</file>

<file path=xl/sharedStrings.xml><?xml version="1.0" encoding="utf-8"?>
<sst xmlns="http://schemas.openxmlformats.org/spreadsheetml/2006/main" count="48" uniqueCount="35">
  <si>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</si>
  <si>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</si>
  <si>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</si>
  <si>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</si>
  <si>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</si>
  <si>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</si>
  <si>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</si>
  <si>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</si>
  <si>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</si>
  <si>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</si>
  <si>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</si>
  <si>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</si>
  <si>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</si>
  <si>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</si>
  <si>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</si>
  <si>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</si>
  <si>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</si>
  <si>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</si>
  <si>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</si>
  <si>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</si>
  <si>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</si>
  <si>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klimu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</si>
  <si>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</si>
  <si>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</si>
  <si>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</si>
  <si>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</si>
  <si>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</si>
  <si>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</si>
  <si>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</si>
  <si>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</si>
  <si>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MAJ</t>
  </si>
  <si>
    <t>JUN</t>
  </si>
  <si>
    <t>Registracija</t>
  </si>
  <si>
    <t>Canva + Drive</t>
  </si>
  <si>
    <t>Dug kredita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</si>
</sst>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Godina" xfId="7" xr:uid="{00000000-0005-0000-0000-000002000000}"/>
    <cellStyle name="Iznosi" xfId="9" xr:uid="{00000000-0005-0000-0000-000007000000}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ormalan" xfId="0" builtinId="0" customBuiltin="1"/>
    <cellStyle name="Odstupanje" xfId="10" xr:uid="{00000000-0005-0000-0000-000009000000}"/>
    <cellStyle name="Tekst objašnjenja" xfId="6" builtinId="53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ableStyleMedium2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r-Latn-R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51925</c:v>
                </c:pt>
                <c:pt idx="1">
                  <c:v>105000</c:v>
                </c:pt>
                <c:pt idx="2">
                  <c:v>53075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53675</c:v>
                </c:pt>
                <c:pt idx="1">
                  <c:v>105000</c:v>
                </c:pt>
                <c:pt idx="2">
                  <c:v>51325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sr-Latn-RS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topLeftCell="A4" zoomScaleNormal="100" workbookViewId="0">
      <selection activeCell="B23" sqref="B2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30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105000</v>
      </c>
      <c r="D7" s="18">
        <f>Prihod[[#Totals],[Stvarno]]</f>
        <v>105000</v>
      </c>
      <c r="E7" s="19">
        <f>Prihod[[#Totals],[Odstupanje]]</f>
        <v>0</v>
      </c>
    </row>
    <row r="8" spans="2:5" x14ac:dyDescent="0.3">
      <c r="B8" s="17" t="s">
        <v>5</v>
      </c>
      <c r="C8" s="18">
        <f>Trošak[[#Totals],[Predviđeno]]</f>
        <v>53075</v>
      </c>
      <c r="D8" s="18">
        <f>Trošak[[#Totals],[Stvarno]]</f>
        <v>51325</v>
      </c>
      <c r="E8" s="19">
        <f>Trošak[[#Totals],[Odstupanje]]</f>
        <v>1750</v>
      </c>
    </row>
    <row r="9" spans="2:5" x14ac:dyDescent="0.3">
      <c r="B9" s="9" t="s">
        <v>29</v>
      </c>
      <c r="C9" s="8">
        <f>C7-C8</f>
        <v>51925</v>
      </c>
      <c r="D9" s="8">
        <f>D7-D8</f>
        <v>53675</v>
      </c>
      <c r="E9" s="8">
        <f>SUBTOTAL(109,Tok_novca[Odstupanje])</f>
        <v>1750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topLeftCell="A4" zoomScaleNormal="100" workbookViewId="0">
      <selection activeCell="D9" sqref="D9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57000</v>
      </c>
      <c r="D6" s="15">
        <v>57000</v>
      </c>
      <c r="E6" s="16">
        <f>Prihod[[#This Row],[Stvarno]]-Prihod[[#This Row],[Predviđeno]]</f>
        <v>0</v>
      </c>
    </row>
    <row r="7" spans="2:5" x14ac:dyDescent="0.3">
      <c r="B7" s="14" t="s">
        <v>15</v>
      </c>
      <c r="C7" s="15">
        <v>25000</v>
      </c>
      <c r="D7" s="15">
        <v>25000</v>
      </c>
      <c r="E7" s="16">
        <f>Prihod[[#This Row],[Stvarno]]-Prihod[[#This Row],[Predviđeno]]</f>
        <v>0</v>
      </c>
    </row>
    <row r="8" spans="2:5" x14ac:dyDescent="0.3">
      <c r="B8" s="14" t="s">
        <v>16</v>
      </c>
      <c r="C8" s="15">
        <v>23000</v>
      </c>
      <c r="D8" s="15">
        <v>23000</v>
      </c>
      <c r="E8" s="16">
        <f>Prihod[[#This Row],[Stvarno]]-Prihod[[#This Row],[Predviđeno]]</f>
        <v>0</v>
      </c>
    </row>
    <row r="9" spans="2:5" x14ac:dyDescent="0.3">
      <c r="B9" s="14" t="s">
        <v>17</v>
      </c>
      <c r="C9" s="15"/>
      <c r="D9" s="15"/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105000</v>
      </c>
      <c r="D10" s="8">
        <f>SUBTOTAL(109,Prihod[Stvarno])</f>
        <v>105000</v>
      </c>
      <c r="E10" s="8">
        <f>SUBTOTAL(109,Prihod[Odstupanje])</f>
        <v>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tabSelected="1" topLeftCell="A3" zoomScaleNormal="100" workbookViewId="0">
      <selection activeCell="D9" sqref="D9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">
        <v>31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1150</v>
      </c>
      <c r="D6" s="15"/>
      <c r="E6" s="16">
        <f>Trošak[[#This Row],[Predviđeno]]-Trošak[[#This Row],[Stvarno]]</f>
        <v>1150</v>
      </c>
    </row>
    <row r="7" spans="2:5" x14ac:dyDescent="0.3">
      <c r="B7" s="14" t="s">
        <v>28</v>
      </c>
      <c r="C7" s="15">
        <v>1</v>
      </c>
      <c r="D7" s="15">
        <v>1</v>
      </c>
      <c r="E7" s="16">
        <f>Trošak[[#This Row],[Predviđeno]]-Trošak[[#This Row],[Stvarno]]</f>
        <v>0</v>
      </c>
    </row>
    <row r="8" spans="2:5" x14ac:dyDescent="0.3">
      <c r="B8" s="14" t="s">
        <v>18</v>
      </c>
      <c r="C8" s="15">
        <v>200</v>
      </c>
      <c r="D8" s="15">
        <v>0</v>
      </c>
      <c r="E8" s="16">
        <f>Trošak[[#This Row],[Predviđeno]]-Trošak[[#This Row],[Stvarno]]</f>
        <v>200</v>
      </c>
    </row>
    <row r="9" spans="2:5" x14ac:dyDescent="0.3">
      <c r="B9" s="14" t="s">
        <v>19</v>
      </c>
      <c r="C9" s="15">
        <v>150</v>
      </c>
      <c r="D9" s="15">
        <v>150</v>
      </c>
      <c r="E9" s="16">
        <f>Trošak[[#This Row],[Predviđeno]]-Trošak[[#This Row],[Stvarno]]</f>
        <v>0</v>
      </c>
    </row>
    <row r="10" spans="2:5" x14ac:dyDescent="0.3">
      <c r="B10" s="14" t="s">
        <v>20</v>
      </c>
      <c r="C10" s="15">
        <v>4000</v>
      </c>
      <c r="D10" s="15">
        <v>2800</v>
      </c>
      <c r="E10" s="16">
        <f>Trošak[[#This Row],[Predviđeno]]-Trošak[[#This Row],[Stvarno]]</f>
        <v>1200</v>
      </c>
    </row>
    <row r="11" spans="2:5" x14ac:dyDescent="0.3">
      <c r="B11" s="14" t="s">
        <v>21</v>
      </c>
      <c r="C11" s="15">
        <v>2584</v>
      </c>
      <c r="D11" s="15">
        <v>2584</v>
      </c>
      <c r="E11" s="16">
        <f>Trošak[[#This Row],[Predviđeno]]-Trošak[[#This Row],[Stvarno]]</f>
        <v>0</v>
      </c>
    </row>
    <row r="12" spans="2:5" x14ac:dyDescent="0.3">
      <c r="B12" s="14" t="s">
        <v>22</v>
      </c>
      <c r="C12" s="15">
        <v>850</v>
      </c>
      <c r="D12" s="15">
        <v>850</v>
      </c>
      <c r="E12" s="16">
        <f>Trošak[[#This Row],[Predviđeno]]-Trošak[[#This Row],[Stvarno]]</f>
        <v>0</v>
      </c>
    </row>
    <row r="13" spans="2:5" x14ac:dyDescent="0.3">
      <c r="B13" s="14" t="s">
        <v>23</v>
      </c>
      <c r="C13" s="15">
        <v>1340</v>
      </c>
      <c r="D13" s="15">
        <v>1340</v>
      </c>
      <c r="E13" s="16">
        <f>Trošak[[#This Row],[Predviđeno]]-Trošak[[#This Row],[Stvarno]]</f>
        <v>0</v>
      </c>
    </row>
    <row r="14" spans="2:5" x14ac:dyDescent="0.3">
      <c r="B14" s="14" t="s">
        <v>24</v>
      </c>
      <c r="C14" s="15">
        <v>5500</v>
      </c>
      <c r="D14" s="15">
        <v>5300</v>
      </c>
      <c r="E14" s="16">
        <f>Trošak[[#This Row],[Predviđeno]]-Trošak[[#This Row],[Stvarno]]</f>
        <v>200</v>
      </c>
    </row>
    <row r="15" spans="2:5" x14ac:dyDescent="0.3">
      <c r="B15" s="14" t="s">
        <v>25</v>
      </c>
      <c r="C15" s="15">
        <v>4200</v>
      </c>
      <c r="D15" s="15">
        <v>4200</v>
      </c>
      <c r="E15" s="16">
        <f>Trošak[[#This Row],[Predviđeno]]-Trošak[[#This Row],[Stvarno]]</f>
        <v>0</v>
      </c>
    </row>
    <row r="16" spans="2:5" x14ac:dyDescent="0.3">
      <c r="B16" s="14" t="s">
        <v>11</v>
      </c>
      <c r="C16" s="15">
        <v>13000</v>
      </c>
      <c r="D16" s="15">
        <v>13500</v>
      </c>
      <c r="E16" s="16">
        <f>Trošak[[#This Row],[Predviđeno]]-Trošak[[#This Row],[Stvarno]]</f>
        <v>-500</v>
      </c>
    </row>
    <row r="17" spans="2:5" x14ac:dyDescent="0.3">
      <c r="B17" s="14" t="s">
        <v>26</v>
      </c>
      <c r="C17" s="15">
        <v>7500</v>
      </c>
      <c r="D17" s="15">
        <v>8000</v>
      </c>
      <c r="E17" s="16">
        <f>Trošak[[#This Row],[Predviđeno]]-Trošak[[#This Row],[Stvarno]]</f>
        <v>-500</v>
      </c>
    </row>
    <row r="18" spans="2:5" x14ac:dyDescent="0.3">
      <c r="B18" s="14" t="s">
        <v>27</v>
      </c>
      <c r="C18" s="15">
        <v>3000</v>
      </c>
      <c r="D18" s="15">
        <v>3000</v>
      </c>
      <c r="E18" s="16">
        <f>Trošak[[#This Row],[Predviđeno]]-Trošak[[#This Row],[Stvarno]]</f>
        <v>0</v>
      </c>
    </row>
    <row r="19" spans="2:5" x14ac:dyDescent="0.3">
      <c r="B19" s="14" t="s">
        <v>32</v>
      </c>
      <c r="C19" s="15">
        <v>5000</v>
      </c>
      <c r="D19" s="15">
        <v>5000</v>
      </c>
      <c r="E19" s="16">
        <f>Trošak[[#This Row],[Predviđeno]]-Trošak[[#This Row],[Stvarno]]</f>
        <v>0</v>
      </c>
    </row>
    <row r="20" spans="2:5" x14ac:dyDescent="0.3">
      <c r="B20" s="14" t="s">
        <v>33</v>
      </c>
      <c r="C20" s="15">
        <v>1600</v>
      </c>
      <c r="D20" s="15">
        <v>1600</v>
      </c>
      <c r="E20" s="16">
        <f>Trošak[[#This Row],[Predviđeno]]-Trošak[[#This Row],[Stvarno]]</f>
        <v>0</v>
      </c>
    </row>
    <row r="21" spans="2:5" x14ac:dyDescent="0.3">
      <c r="B21" s="14" t="s">
        <v>34</v>
      </c>
      <c r="C21" s="15">
        <v>3000</v>
      </c>
      <c r="D21" s="15">
        <v>3000</v>
      </c>
      <c r="E21" s="16">
        <f>Trošak[[#This Row],[Predviđeno]]-Trošak[[#This Row],[Stvarno]]</f>
        <v>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53075</v>
      </c>
      <c r="D26" s="8">
        <f>SUBTOTAL(109,Trošak[Stvarno])</f>
        <v>51325</v>
      </c>
      <c r="E26" s="8">
        <f>SUBTOTAL(109,Trošak[Odstupanje])</f>
        <v>1750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51925</v>
      </c>
      <c r="D4" s="3">
        <f>Tok_novca[[#Totals],[Stvarno]]</f>
        <v>53675</v>
      </c>
    </row>
    <row r="5" spans="2:4" x14ac:dyDescent="0.3">
      <c r="B5" s="3" t="s">
        <v>9</v>
      </c>
      <c r="C5" s="3">
        <f>Prihod[[#Totals],[Predviđeno]]</f>
        <v>105000</v>
      </c>
      <c r="D5" s="3">
        <f>Prihod[[#Totals],[Stvarno]]</f>
        <v>105000</v>
      </c>
    </row>
    <row r="6" spans="2:4" x14ac:dyDescent="0.3">
      <c r="B6" s="3" t="s">
        <v>10</v>
      </c>
      <c r="C6" s="3">
        <f>Trošak[[#Totals],[Predviđeno]]</f>
        <v>53075</v>
      </c>
      <c r="D6" s="3">
        <f>Trošak[[#Totals],[Stvarno]]</f>
        <v>51325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opsezi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'Mesečni prihod'!Naslovi_štampanja</vt:lpstr>
      <vt:lpstr>'Mesečni trošak'!Naslovi_štampanja</vt:lpstr>
      <vt:lpstr>'Tok novca'!Naslovi_štampanja</vt:lpstr>
      <vt:lpstr>NaslovKolone1</vt:lpstr>
      <vt:lpstr>NaslovKolone2</vt:lpstr>
      <vt:lpstr>NaslovKolone3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Sasa Huremovic</cp:lastModifiedBy>
  <dcterms:created xsi:type="dcterms:W3CDTF">2016-12-13T10:16:52Z</dcterms:created>
  <dcterms:modified xsi:type="dcterms:W3CDTF">2021-06-30T13:46:35Z</dcterms:modified>
</cp:coreProperties>
</file>