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Drive\3. Podaci\Sasa Huremovic\Sasa Huremovic\Lično\Porodični budžet\2021\"/>
    </mc:Choice>
  </mc:AlternateContent>
  <xr:revisionPtr revIDLastSave="0" documentId="13_ncr:1_{F690D5E6-8AC6-4391-87A4-EB3A27E8430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Tok novca" sheetId="1" r:id="rId1"/>
    <sheet name="Mesečni prihod" sheetId="3" r:id="rId2"/>
    <sheet name="Mesečni trošak" sheetId="4" r:id="rId3"/>
    <sheet name="PODACI IZ GRAFIKONA" sheetId="2" state="hidden" r:id="rId4"/>
  </sheets>
  <definedNames>
    <definedName name="Godina">'Tok novca'!$B$4</definedName>
    <definedName name="Ime">'Tok novca'!$B$1</definedName>
    <definedName name="Mesec">'Tok novca'!$B$3</definedName>
    <definedName name="Naslov_budžeta">'Tok novca'!$B$2</definedName>
    <definedName name="NaslovKolone1">Tok_novca[[#Headers],[Tok novca]]</definedName>
    <definedName name="NaslovKolone2">Prihod[[#Headers],[Mesečni prihod]]</definedName>
    <definedName name="NaslovKolone3">Trošak[[#Headers],[Mesečni trošak]]</definedName>
    <definedName name="_xlnm.Print_Titles" localSheetId="1">'Mesečni prihod'!$5:$5</definedName>
    <definedName name="_xlnm.Print_Titles" localSheetId="2">'Mesečni trošak'!$5:$5</definedName>
    <definedName name="_xlnm.Print_Titles" localSheetId="0">'Tok novca'!$6:$6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3" l="1"/>
  <c r="C26" i="4"/>
  <c r="C8" i="1" s="1"/>
  <c r="D26" i="4"/>
  <c r="D8" i="1" s="1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6" i="4"/>
  <c r="E7" i="3"/>
  <c r="E9" i="3"/>
  <c r="E6" i="3"/>
  <c r="D10" i="3"/>
  <c r="D7" i="1" s="1"/>
  <c r="C10" i="3"/>
  <c r="C5" i="2" s="1"/>
  <c r="B1" i="4"/>
  <c r="B1" i="3"/>
  <c r="B2" i="4"/>
  <c r="B2" i="3"/>
  <c r="C6" i="2" l="1"/>
  <c r="C7" i="1"/>
  <c r="D5" i="2"/>
  <c r="D6" i="2"/>
  <c r="E26" i="4"/>
  <c r="E8" i="1" s="1"/>
  <c r="E10" i="3"/>
  <c r="E7" i="1" s="1"/>
  <c r="E9" i="1" l="1"/>
  <c r="B4" i="1"/>
  <c r="B4" i="3" l="1"/>
  <c r="B4" i="4"/>
  <c r="B3" i="3"/>
  <c r="C9" i="1"/>
  <c r="C4" i="2" s="1"/>
  <c r="D9" i="1"/>
  <c r="D4" i="2" s="1"/>
</calcChain>
</file>

<file path=xl/sharedStrings.xml><?xml version="1.0" encoding="utf-8"?>
<sst xmlns="http://schemas.openxmlformats.org/spreadsheetml/2006/main" count="48" uniqueCount="35">
  <si>
    <t>Ime</t>
  </si>
  <si>
    <t>Porodični budžet</t>
  </si>
  <si>
    <t>Napomena: Tabela „Tok novca“ automatski se izračunava na osnovu unosa sa radnih listova „Mesečni prihod“ i „Mesečni trošak“</t>
  </si>
  <si>
    <t>Tok novca</t>
  </si>
  <si>
    <t>Ukupni prihod</t>
  </si>
  <si>
    <t>Ukupan trošak</t>
  </si>
  <si>
    <t>Predviđeno</t>
  </si>
  <si>
    <t>Stvarno</t>
  </si>
  <si>
    <t>Odstupanje</t>
  </si>
  <si>
    <t>Mesečni prihod</t>
  </si>
  <si>
    <t>Mesečni trošak</t>
  </si>
  <si>
    <t>Namirnice</t>
  </si>
  <si>
    <t>Ukupno</t>
  </si>
  <si>
    <t>PODACI IZ GRAFIKONA</t>
  </si>
  <si>
    <t>STIV</t>
  </si>
  <si>
    <t>Škola</t>
  </si>
  <si>
    <t>Nataša</t>
  </si>
  <si>
    <t>Kirija</t>
  </si>
  <si>
    <t>Voda i kanalizacija</t>
  </si>
  <si>
    <t>Odnošenje smeća i reciklaža</t>
  </si>
  <si>
    <t>Struja</t>
  </si>
  <si>
    <t>Rata za mini pekaru</t>
  </si>
  <si>
    <t>Parking servis</t>
  </si>
  <si>
    <t>Telefon, televizor, tablet</t>
  </si>
  <si>
    <t>Nataša telefon</t>
  </si>
  <si>
    <t>Gorivo</t>
  </si>
  <si>
    <t>Jakov</t>
  </si>
  <si>
    <t>SBB</t>
  </si>
  <si>
    <t>Ostaje</t>
  </si>
  <si>
    <t>MAJ</t>
  </si>
  <si>
    <t>JUN</t>
  </si>
  <si>
    <t>Registracija</t>
  </si>
  <si>
    <t>Canva + Drive</t>
  </si>
  <si>
    <t>Dug kredita</t>
  </si>
  <si>
    <t>Rata rajfajzen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</si>
</sst>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b/>
      <sz val="13"/>
      <color theme="2" tint="-0.749961851863155"/>
      <name val="Calibri"/>
      <family val="2"/>
      <scheme val="minor"/>
    </font>
    <font>
      <b/>
      <sz val="13"/>
      <name val="Calibri"/>
      <family val="2"/>
      <scheme val="minor"/>
    </font>
    <font>
      <b/>
      <sz val="25"/>
      <color theme="5" tint="-0.499984740745262"/>
      <name val="Calibri"/>
      <family val="2"/>
      <scheme val="major"/>
    </font>
    <font>
      <b/>
      <sz val="25"/>
      <color theme="4" tint="-0.24994659260841701"/>
      <name val="Calibri"/>
      <family val="2"/>
      <scheme val="major"/>
    </font>
    <font>
      <b/>
      <sz val="31"/>
      <color theme="4" tint="-0.24994659260841701"/>
      <name val="Calibri"/>
      <family val="2"/>
      <scheme val="major"/>
    </font>
    <font>
      <i/>
      <sz val="11"/>
      <color theme="1" tint="0.34998626667073579"/>
      <name val="Calibri"/>
      <family val="2"/>
      <scheme val="minor"/>
    </font>
    <font>
      <b/>
      <sz val="20"/>
      <color theme="5" tint="-0.499984740745262"/>
      <name val="Calibri"/>
      <family val="2"/>
      <scheme val="major"/>
    </font>
    <font>
      <b/>
      <sz val="25"/>
      <color theme="6" tint="-0.24994659260841701"/>
      <name val="Calibri"/>
      <family val="2"/>
      <scheme val="major"/>
    </font>
    <font>
      <b/>
      <sz val="20"/>
      <color theme="1" tint="0.499984740745262"/>
      <name val="Calibri"/>
      <family val="2"/>
      <scheme val="major"/>
    </font>
    <font>
      <b/>
      <sz val="13"/>
      <color theme="2" tint="-0.74996185186315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theme="2" tint="-0.24994659260841701"/>
      </top>
      <bottom/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3" fillId="0" borderId="0" applyNumberFormat="0" applyFill="0" applyBorder="0" applyProtection="0"/>
    <xf numFmtId="0" fontId="2" fillId="0" borderId="0" applyNumberFormat="0" applyFill="0" applyBorder="0" applyProtection="0"/>
    <xf numFmtId="0" fontId="7" fillId="0" borderId="0" applyNumberFormat="0" applyFill="0" applyBorder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Protection="0"/>
    <xf numFmtId="0" fontId="8" fillId="0" borderId="1">
      <alignment horizontal="left" vertical="center"/>
    </xf>
    <xf numFmtId="0" fontId="9" fillId="0" borderId="0"/>
    <xf numFmtId="3" fontId="9" fillId="0" borderId="0">
      <alignment horizontal="right"/>
    </xf>
    <xf numFmtId="3" fontId="9" fillId="0" borderId="0">
      <alignment horizontal="right"/>
    </xf>
  </cellStyleXfs>
  <cellXfs count="21">
    <xf numFmtId="0" fontId="0" fillId="0" borderId="0" xfId="0"/>
    <xf numFmtId="0" fontId="4" fillId="0" borderId="0" xfId="1" applyAlignment="1">
      <alignment vertical="center"/>
    </xf>
    <xf numFmtId="3" fontId="0" fillId="0" borderId="0" xfId="0" applyNumberFormat="1"/>
    <xf numFmtId="0" fontId="1" fillId="0" borderId="0" xfId="0" applyFont="1"/>
    <xf numFmtId="0" fontId="4" fillId="0" borderId="0" xfId="1" applyAlignment="1">
      <alignment horizontal="left" vertical="center"/>
    </xf>
    <xf numFmtId="0" fontId="6" fillId="0" borderId="0" xfId="5" applyAlignment="1">
      <alignment vertical="center"/>
    </xf>
    <xf numFmtId="0" fontId="5" fillId="0" borderId="0" xfId="6"/>
    <xf numFmtId="0" fontId="8" fillId="0" borderId="1" xfId="7">
      <alignment horizontal="left" vertical="center"/>
    </xf>
    <xf numFmtId="3" fontId="0" fillId="0" borderId="0" xfId="0" applyNumberFormat="1" applyFont="1" applyBorder="1"/>
    <xf numFmtId="0" fontId="0" fillId="0" borderId="0" xfId="0" applyFont="1" applyBorder="1"/>
    <xf numFmtId="0" fontId="7" fillId="0" borderId="0" xfId="4"/>
    <xf numFmtId="0" fontId="3" fillId="0" borderId="0" xfId="2"/>
    <xf numFmtId="0" fontId="6" fillId="0" borderId="0" xfId="5"/>
    <xf numFmtId="0" fontId="2" fillId="0" borderId="0" xfId="3"/>
    <xf numFmtId="0" fontId="9" fillId="0" borderId="0" xfId="8"/>
    <xf numFmtId="3" fontId="9" fillId="0" borderId="0" xfId="9">
      <alignment horizontal="right"/>
    </xf>
    <xf numFmtId="3" fontId="9" fillId="0" borderId="0" xfId="10">
      <alignment horizontal="right"/>
    </xf>
    <xf numFmtId="0" fontId="0" fillId="0" borderId="0" xfId="8" applyFont="1" applyBorder="1"/>
    <xf numFmtId="3" fontId="0" fillId="0" borderId="0" xfId="9" applyFont="1" applyBorder="1">
      <alignment horizontal="right"/>
    </xf>
    <xf numFmtId="3" fontId="0" fillId="0" borderId="0" xfId="10" applyFont="1" applyBorder="1">
      <alignment horizontal="right"/>
    </xf>
    <xf numFmtId="0" fontId="3" fillId="0" borderId="0" xfId="2" applyBorder="1"/>
  </cellXfs>
  <cellStyles count="11">
    <cellStyle name="Detalji tabele" xfId="8" xr:uid="{00000000-0005-0000-0000-000000000000}"/>
    <cellStyle name="Explanatory Text" xfId="6" builtinId="53" customBuiltin="1"/>
    <cellStyle name="Godina" xfId="7" xr:uid="{00000000-0005-0000-0000-000002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znosi" xfId="9" xr:uid="{00000000-0005-0000-0000-000007000000}"/>
    <cellStyle name="Normal" xfId="0" builtinId="0" customBuiltin="1"/>
    <cellStyle name="Odstupanje" xfId="10" xr:uid="{00000000-0005-0000-0000-000009000000}"/>
    <cellStyle name="Title" xfId="1" builtinId="15" customBuiltin="1"/>
  </cellStyles>
  <dxfs count="24"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5" tint="-0.499984740745262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6" tint="-0.24994659260841701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4" tint="-0.24994659260841701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</dxfs>
  <tableStyles count="3" defaultTableStyle="TableStyleMedium2" defaultPivotStyle="PivotStyleLight16">
    <tableStyle name="Tok novca porodičnog budžeta" pivot="0" count="3" xr9:uid="{00000000-0011-0000-FFFF-FFFF00000000}">
      <tableStyleElement type="wholeTable" dxfId="23"/>
      <tableStyleElement type="headerRow" dxfId="22"/>
      <tableStyleElement type="totalRow" dxfId="21"/>
    </tableStyle>
    <tableStyle name="Mesečni trošak porodičnog budžeta" pivot="0" count="3" xr9:uid="{00000000-0011-0000-FFFF-FFFF01000000}">
      <tableStyleElement type="wholeTable" dxfId="20"/>
      <tableStyleElement type="headerRow" dxfId="19"/>
      <tableStyleElement type="totalRow" dxfId="18"/>
    </tableStyle>
    <tableStyle name="Mesečni prihod porodičnog budžeta" pivot="0" count="3" xr9:uid="{00000000-0011-0000-FFFF-FFFF02000000}">
      <tableStyleElement type="wholeTable" dxfId="17"/>
      <tableStyleElement type="headerRow" dxfId="16"/>
      <tableStyleElement type="totalRow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928765741589453"/>
          <c:y val="0.13710580090580649"/>
          <c:w val="0.68894258484169146"/>
          <c:h val="0.745054982460727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'PODACI IZ GRAFIKONA'!$C$3</c:f>
              <c:strCache>
                <c:ptCount val="1"/>
                <c:pt idx="0">
                  <c:v>Predviđeno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D8-4A29-AA76-4E89536BAE5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D8-4A29-AA76-4E89536BAE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DD8-4A29-AA76-4E89536BAE58}"/>
              </c:ext>
            </c:extLst>
          </c:dPt>
          <c:cat>
            <c:strRef>
              <c:f>'PODACI IZ GRAFIKONA'!$B$4:$B$6</c:f>
              <c:strCache>
                <c:ptCount val="3"/>
                <c:pt idx="0">
                  <c:v>Tok novca</c:v>
                </c:pt>
                <c:pt idx="1">
                  <c:v>Mesečni prihod</c:v>
                </c:pt>
                <c:pt idx="2">
                  <c:v>Mesečni trošak</c:v>
                </c:pt>
              </c:strCache>
            </c:strRef>
          </c:cat>
          <c:val>
            <c:numRef>
              <c:f>'PODACI IZ GRAFIKONA'!$C$4:$C$6</c:f>
              <c:numCache>
                <c:formatCode>General</c:formatCode>
                <c:ptCount val="3"/>
                <c:pt idx="0">
                  <c:v>61275</c:v>
                </c:pt>
                <c:pt idx="1">
                  <c:v>105000</c:v>
                </c:pt>
                <c:pt idx="2">
                  <c:v>43725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D8-4A29-AA76-4E89536BAE58}"/>
            </c:ext>
          </c:extLst>
        </c:ser>
        <c:ser>
          <c:idx val="1"/>
          <c:order val="1"/>
          <c:tx>
            <c:strRef>
              <c:f>'PODACI IZ GRAFIKONA'!$D$3</c:f>
              <c:strCache>
                <c:ptCount val="1"/>
                <c:pt idx="0">
                  <c:v>Stvarno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DD8-4A29-AA76-4E89536BAE5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DD8-4A29-AA76-4E89536BAE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CDD8-4A29-AA76-4E89536BAE58}"/>
              </c:ext>
            </c:extLst>
          </c:dPt>
          <c:cat>
            <c:strRef>
              <c:f>'PODACI IZ GRAFIKONA'!$B$4:$B$6</c:f>
              <c:strCache>
                <c:ptCount val="3"/>
                <c:pt idx="0">
                  <c:v>Tok novca</c:v>
                </c:pt>
                <c:pt idx="1">
                  <c:v>Mesečni prihod</c:v>
                </c:pt>
                <c:pt idx="2">
                  <c:v>Mesečni trošak</c:v>
                </c:pt>
              </c:strCache>
            </c:strRef>
          </c:cat>
          <c:val>
            <c:numRef>
              <c:f>'PODACI IZ GRAFIKONA'!$D$4:$D$6</c:f>
              <c:numCache>
                <c:formatCode>General</c:formatCode>
                <c:ptCount val="3"/>
                <c:pt idx="0">
                  <c:v>53710</c:v>
                </c:pt>
                <c:pt idx="1">
                  <c:v>105000</c:v>
                </c:pt>
                <c:pt idx="2">
                  <c:v>51290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DD8-4A29-AA76-4E89536BA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4"/>
        <c:overlap val="-11"/>
        <c:axId val="406407944"/>
        <c:axId val="406412648"/>
      </c:barChart>
      <c:catAx>
        <c:axId val="406407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06412648"/>
        <c:crosses val="autoZero"/>
        <c:auto val="1"/>
        <c:lblAlgn val="ctr"/>
        <c:lblOffset val="100"/>
        <c:noMultiLvlLbl val="0"/>
      </c:catAx>
      <c:valAx>
        <c:axId val="406412648"/>
        <c:scaling>
          <c:orientation val="minMax"/>
        </c:scaling>
        <c:delete val="0"/>
        <c:axPos val="l"/>
        <c:numFmt formatCode="#,##0\ &quot;din.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da-DK"/>
          </a:p>
        </c:txPr>
        <c:crossAx val="40640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3.6966424077775693E-2"/>
          <c:y val="0.68999918686350659"/>
          <c:w val="0.12874683649413149"/>
          <c:h val="0.178711357329003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bg2">
                  <a:lumMod val="2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895350</xdr:colOff>
      <xdr:row>3</xdr:row>
      <xdr:rowOff>133350</xdr:rowOff>
    </xdr:from>
    <xdr:to>
      <xdr:col>5</xdr:col>
      <xdr:colOff>0</xdr:colOff>
      <xdr:row>4</xdr:row>
      <xdr:rowOff>2542442</xdr:rowOff>
    </xdr:to>
    <xdr:graphicFrame macro="">
      <xdr:nvGraphicFramePr>
        <xdr:cNvPr id="3" name="Grafikon budžeta" descr="Stubičasti grafikon koji prikazuje tok novca, vrednosti mesečnog prihoda i mesečnog troška, predviđene i stvarne vrednost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ok_novca" displayName="Tok_novca" ref="B6:E9" totalsRowCount="1" totalsRowDxfId="14">
  <autoFilter ref="B6:E8" xr:uid="{00000000-0009-0000-0100-000001000000}"/>
  <tableColumns count="4">
    <tableColumn id="1" xr3:uid="{00000000-0010-0000-0000-000001000000}" name="Tok novca" totalsRowLabel="Ostaje" totalsRowDxfId="13"/>
    <tableColumn id="3" xr3:uid="{00000000-0010-0000-0000-000003000000}" name="Predviđeno" totalsRowFunction="custom" totalsRowDxfId="12">
      <totalsRowFormula>C7-C8</totalsRowFormula>
    </tableColumn>
    <tableColumn id="4" xr3:uid="{00000000-0010-0000-0000-000004000000}" name="Stvarno" totalsRowFunction="custom" totalsRowDxfId="11">
      <totalsRowFormula>D7-D8</totalsRowFormula>
    </tableColumn>
    <tableColumn id="5" xr3:uid="{00000000-0010-0000-0000-000005000000}" name="Odstupanje" totalsRowFunction="sum" totalsRowDxfId="10"/>
  </tableColumns>
  <tableStyleInfo name="Tok novca porodičnog budžeta" showFirstColumn="0" showLastColumn="0" showRowStripes="0" showColumnStripes="0"/>
  <extLst>
    <ext xmlns:x14="http://schemas.microsoft.com/office/spreadsheetml/2009/9/main" uri="{504A1905-F514-4f6f-8877-14C23A59335A}">
      <x14:table altTextSummary="Tabela „Tok novca“ sa predviđenim i stvarnim tokovima novca automatski generisanim na osnovu vrednosti ukupnog prihoda i ukupnog troška u okviru radnih listova „Mesečni prihod“ i „Mesečni trošak“. Odstupanje se određuje automatski na osnovu ovih ukupnih vrednost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Prihod" displayName="Prihod" ref="B5:E10" totalsRowCount="1" totalsRowDxfId="9">
  <autoFilter ref="B5:E9" xr:uid="{00000000-0009-0000-0100-000005000000}"/>
  <tableColumns count="4">
    <tableColumn id="1" xr3:uid="{00000000-0010-0000-0100-000001000000}" name="Mesečni prihod" totalsRowLabel="Ukupni prihod" totalsRowDxfId="8"/>
    <tableColumn id="3" xr3:uid="{00000000-0010-0000-0100-000003000000}" name="Predviđeno" totalsRowFunction="sum" totalsRowDxfId="7"/>
    <tableColumn id="4" xr3:uid="{00000000-0010-0000-0100-000004000000}" name="Stvarno" totalsRowFunction="sum" totalsRowDxfId="6"/>
    <tableColumn id="5" xr3:uid="{00000000-0010-0000-0100-000005000000}" name="Odstupanje" totalsRowFunction="sum" totalsRowDxfId="5">
      <calculatedColumnFormula>Prihod[[#This Row],[Stvarno]]-Prihod[[#This Row],[Predviđeno]]</calculatedColumnFormula>
    </tableColumn>
  </tableColumns>
  <tableStyleInfo name="Mesečni prihod porodičnog budžeta" showFirstColumn="0" showLastColumn="0" showRowStripes="1" showColumnStripes="0"/>
  <extLst>
    <ext xmlns:x14="http://schemas.microsoft.com/office/spreadsheetml/2009/9/main" uri="{504A1905-F514-4f6f-8877-14C23A59335A}">
      <x14:table altTextSummary="Tabela „Mesečni prihod“ za praćenje predviđenih i stvarnih izvora prihoda. Vrednost odstupanja se određuje automatski na osnovu ovih unos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Trošak" displayName="Trošak" ref="B5:E26" totalsRowCount="1" totalsRowDxfId="4">
  <autoFilter ref="B5:E25" xr:uid="{00000000-0009-0000-0100-000009000000}"/>
  <tableColumns count="4">
    <tableColumn id="1" xr3:uid="{00000000-0010-0000-0200-000001000000}" name="Mesečni trošak" totalsRowLabel="Ukupno" totalsRowDxfId="3"/>
    <tableColumn id="3" xr3:uid="{00000000-0010-0000-0200-000003000000}" name="Predviđeno" totalsRowFunction="sum" totalsRowDxfId="2"/>
    <tableColumn id="4" xr3:uid="{00000000-0010-0000-0200-000004000000}" name="Stvarno" totalsRowFunction="sum" totalsRowDxfId="1"/>
    <tableColumn id="5" xr3:uid="{00000000-0010-0000-0200-000005000000}" name="Odstupanje" totalsRowFunction="sum" totalsRowDxfId="0">
      <calculatedColumnFormula>Trošak[[#This Row],[Predviđeno]]-Trošak[[#This Row],[Stvarno]]</calculatedColumnFormula>
    </tableColumn>
  </tableColumns>
  <tableStyleInfo name="Mesečni trošak porodičnog budžeta" showFirstColumn="0" showLastColumn="0" showRowStripes="1" showColumnStripes="0"/>
  <extLst>
    <ext xmlns:x14="http://schemas.microsoft.com/office/spreadsheetml/2009/9/main" uri="{504A1905-F514-4f6f-8877-14C23A59335A}">
      <x14:table altTextSummary="Tabela „Mesečni trošak“ za praćenje predviđenih i stvarnih izvora troškova. Vrednost odstupanja se određuje automatski na osnovu ovih unosa"/>
    </ext>
  </extLst>
</table>
</file>

<file path=xl/theme/theme1.xml><?xml version="1.0" encoding="utf-8"?>
<a:theme xmlns:a="http://schemas.openxmlformats.org/drawingml/2006/main" name="Office Theme">
  <a:themeElements>
    <a:clrScheme name="Family budget">
      <a:dk1>
        <a:sysClr val="windowText" lastClr="000000"/>
      </a:dk1>
      <a:lt1>
        <a:sysClr val="window" lastClr="FFFFFF"/>
      </a:lt1>
      <a:dk2>
        <a:srgbClr val="032027"/>
      </a:dk2>
      <a:lt2>
        <a:srgbClr val="F1F0EE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0EAACF"/>
      </a:folHlink>
    </a:clrScheme>
    <a:fontScheme name="Family budge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B1:E9"/>
  <sheetViews>
    <sheetView showGridLines="0" topLeftCell="A4" zoomScaleNormal="100" workbookViewId="0">
      <selection activeCell="B23" sqref="B23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">
        <v>0</v>
      </c>
      <c r="C1" s="2"/>
    </row>
    <row r="2" spans="2:5" ht="46.5" customHeight="1" x14ac:dyDescent="0.3">
      <c r="B2" s="4" t="s">
        <v>1</v>
      </c>
      <c r="C2" s="2"/>
    </row>
    <row r="3" spans="2:5" ht="27" thickBot="1" x14ac:dyDescent="0.45">
      <c r="B3" s="12" t="s">
        <v>29</v>
      </c>
      <c r="C3" s="2"/>
    </row>
    <row r="4" spans="2:5" ht="26.25" x14ac:dyDescent="0.3">
      <c r="B4" s="7">
        <f ca="1">YEAR(TODAY())</f>
        <v>2021</v>
      </c>
      <c r="C4" s="2"/>
    </row>
    <row r="5" spans="2:5" ht="219.75" customHeight="1" x14ac:dyDescent="0.3">
      <c r="B5" s="6" t="s">
        <v>2</v>
      </c>
      <c r="C5" s="2"/>
    </row>
    <row r="6" spans="2:5" ht="45" customHeight="1" x14ac:dyDescent="0.5">
      <c r="B6" s="20" t="s">
        <v>3</v>
      </c>
      <c r="C6" s="9" t="s">
        <v>6</v>
      </c>
      <c r="D6" s="9" t="s">
        <v>7</v>
      </c>
      <c r="E6" s="9" t="s">
        <v>8</v>
      </c>
    </row>
    <row r="7" spans="2:5" x14ac:dyDescent="0.3">
      <c r="B7" s="17" t="s">
        <v>4</v>
      </c>
      <c r="C7" s="18">
        <f>Prihod[[#Totals],[Predviđeno]]</f>
        <v>105000</v>
      </c>
      <c r="D7" s="18">
        <f>Prihod[[#Totals],[Stvarno]]</f>
        <v>105000</v>
      </c>
      <c r="E7" s="19">
        <f>Prihod[[#Totals],[Odstupanje]]</f>
        <v>0</v>
      </c>
    </row>
    <row r="8" spans="2:5" x14ac:dyDescent="0.3">
      <c r="B8" s="17" t="s">
        <v>5</v>
      </c>
      <c r="C8" s="18">
        <f>Trošak[[#Totals],[Predviđeno]]</f>
        <v>43725</v>
      </c>
      <c r="D8" s="18">
        <f>Trošak[[#Totals],[Stvarno]]</f>
        <v>51290</v>
      </c>
      <c r="E8" s="19">
        <f>Trošak[[#Totals],[Odstupanje]]</f>
        <v>-7565</v>
      </c>
    </row>
    <row r="9" spans="2:5" x14ac:dyDescent="0.3">
      <c r="B9" s="9" t="s">
        <v>28</v>
      </c>
      <c r="C9" s="8">
        <f>C7-C8</f>
        <v>61275</v>
      </c>
      <c r="D9" s="8">
        <f>D7-D8</f>
        <v>53710</v>
      </c>
      <c r="E9" s="8">
        <f>SUBTOTAL(109,Tok_novca[Odstupanje])</f>
        <v>-7565</v>
      </c>
    </row>
  </sheetData>
  <dataValidations count="9">
    <dataValidation allowBlank="1" showInputMessage="1" showErrorMessage="1" prompt="Radna sveska „Porodični budžet“ sa tri radna lista:  „Tok novca“, „Mesečni prihod“ i „Mesečni trošak“. Grafikon vizuelizuje predviđene i stvarne iznose svake tabele. Unesite ime porodičnog budžeta u ćeliju B1, naslov u B2, mesec u B3, a godinu u B4" sqref="A1" xr:uid="{00000000-0002-0000-0000-000000000000}"/>
    <dataValidation allowBlank="1" showInputMessage="1" showErrorMessage="1" prompt="Ime za ovaj radni list „Porodični budžet“ unesite u ovu ćeliju" sqref="B1" xr:uid="{00000000-0002-0000-0000-000001000000}"/>
    <dataValidation allowBlank="1" showInputMessage="1" showErrorMessage="1" prompt="Mesec unesite u ovu ćeliju" sqref="B3" xr:uid="{00000000-0002-0000-0000-000002000000}"/>
    <dataValidation allowBlank="1" showInputMessage="1" showErrorMessage="1" prompt="Godinu unesite u ovu ćeliju" sqref="B4" xr:uid="{00000000-0002-0000-0000-000003000000}"/>
    <dataValidation allowBlank="1" showInputMessage="1" showErrorMessage="1" prompt="Stavke „Ukupni prihod“ i „Ukupan trošak“ u ovoj koloni automatski se ažuriraju na osnovu unosa u tabelama „Prihod“ i Trošak“" sqref="B6" xr:uid="{00000000-0002-0000-0000-000004000000}"/>
    <dataValidation allowBlank="1" showInputMessage="1" showErrorMessage="1" prompt="Ova kolona se automatski ažurira na osnovu vrednosti iz tabela „Prihod“ i „Trošak“" sqref="C6:D6" xr:uid="{00000000-0002-0000-0000-000005000000}"/>
    <dataValidation allowBlank="1" showInputMessage="1" showErrorMessage="1" prompt="Ova kolona se automatski ažurira na osnovu vrednosti u tabelama „Prihod“ i „Trošak“.  Vrednostima u ovoj koloni dodaju se ikone obojenih krugova: crvene za negativne vrednosti, žute za nulu i zelene za pozitivne vrednosti" sqref="E6" xr:uid="{00000000-0002-0000-0000-000006000000}"/>
    <dataValidation allowBlank="1" showInputMessage="1" showErrorMessage="1" prompt="Grafikon koji prikazuje poređenje stvarnog i predviđenog toka novca, mesečnog prihoda i mesečnog troška" sqref="B5" xr:uid="{00000000-0002-0000-0000-000007000000}"/>
    <dataValidation allowBlank="1" showInputMessage="1" showErrorMessage="1" prompt="Naslov za ovu radnu svesku unesite u ovu ćeliju" sqref="B2" xr:uid="{00000000-0002-0000-00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" id="{70BE87D5-6E62-4533-88AE-53E31B3F506A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E7:E8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autoPageBreaks="0" fitToPage="1"/>
  </sheetPr>
  <dimension ref="B1:E10"/>
  <sheetViews>
    <sheetView showGridLines="0" topLeftCell="A4" zoomScaleNormal="100" workbookViewId="0">
      <selection activeCell="D9" sqref="D9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tr">
        <f>Ime</f>
        <v>Ime</v>
      </c>
      <c r="C1" s="2"/>
    </row>
    <row r="2" spans="2:5" ht="46.5" customHeight="1" x14ac:dyDescent="0.3">
      <c r="B2" s="4" t="str">
        <f>Naslov_budžeta</f>
        <v>Porodični budžet</v>
      </c>
      <c r="C2" s="2"/>
    </row>
    <row r="3" spans="2:5" ht="27" thickBot="1" x14ac:dyDescent="0.45">
      <c r="B3" s="12" t="str">
        <f>Mesec</f>
        <v>MAJ</v>
      </c>
      <c r="C3" s="2"/>
    </row>
    <row r="4" spans="2:5" ht="26.25" x14ac:dyDescent="0.3">
      <c r="B4" s="7">
        <f ca="1">Godina</f>
        <v>2021</v>
      </c>
      <c r="C4" s="2"/>
    </row>
    <row r="5" spans="2:5" ht="45" customHeight="1" x14ac:dyDescent="0.5">
      <c r="B5" s="13" t="s">
        <v>9</v>
      </c>
      <c r="C5" t="s">
        <v>6</v>
      </c>
      <c r="D5" t="s">
        <v>7</v>
      </c>
      <c r="E5" t="s">
        <v>8</v>
      </c>
    </row>
    <row r="6" spans="2:5" x14ac:dyDescent="0.3">
      <c r="B6" s="14" t="s">
        <v>14</v>
      </c>
      <c r="C6" s="15">
        <v>57000</v>
      </c>
      <c r="D6" s="15">
        <v>57000</v>
      </c>
      <c r="E6" s="16">
        <f>Prihod[[#This Row],[Stvarno]]-Prihod[[#This Row],[Predviđeno]]</f>
        <v>0</v>
      </c>
    </row>
    <row r="7" spans="2:5" x14ac:dyDescent="0.3">
      <c r="B7" s="14" t="s">
        <v>15</v>
      </c>
      <c r="C7" s="15">
        <v>25000</v>
      </c>
      <c r="D7" s="15">
        <v>25000</v>
      </c>
      <c r="E7" s="16">
        <f>Prihod[[#This Row],[Stvarno]]-Prihod[[#This Row],[Predviđeno]]</f>
        <v>0</v>
      </c>
    </row>
    <row r="8" spans="2:5" x14ac:dyDescent="0.3">
      <c r="B8" s="14" t="s">
        <v>16</v>
      </c>
      <c r="C8" s="15">
        <v>23000</v>
      </c>
      <c r="D8" s="15">
        <v>23000</v>
      </c>
      <c r="E8" s="16">
        <f>Prihod[[#This Row],[Stvarno]]-Prihod[[#This Row],[Predviđeno]]</f>
        <v>0</v>
      </c>
    </row>
    <row r="9" spans="2:5" x14ac:dyDescent="0.3">
      <c r="B9" s="14" t="s">
        <v>17</v>
      </c>
      <c r="C9" s="15"/>
      <c r="D9" s="15"/>
      <c r="E9" s="16">
        <f>Prihod[[#This Row],[Stvarno]]-Prihod[[#This Row],[Predviđeno]]</f>
        <v>0</v>
      </c>
    </row>
    <row r="10" spans="2:5" x14ac:dyDescent="0.3">
      <c r="B10" s="9" t="s">
        <v>4</v>
      </c>
      <c r="C10" s="8">
        <f>SUBTOTAL(109,Prihod[Predviđeno])</f>
        <v>105000</v>
      </c>
      <c r="D10" s="8">
        <f>SUBTOTAL(109,Prihod[Stvarno])</f>
        <v>105000</v>
      </c>
      <c r="E10" s="8">
        <f>SUBTOTAL(109,Prihod[Odstupanje])</f>
        <v>0</v>
      </c>
    </row>
  </sheetData>
  <dataValidations count="9">
    <dataValidation allowBlank="1" showInputMessage="1" showErrorMessage="1" prompt="Ova kolona se automatski ažurira na osnovu vrednosti iz kolona „Predviđeno“ i „Stvarno“ u ovoj tabeli. Vrednostima u ovoj koloni dodaju se ikone obojenih krugova: crvene za negativne vrednosti, žute za nulu i zelene za pozitivne vrednosti" sqref="E5" xr:uid="{00000000-0002-0000-0100-000000000000}"/>
    <dataValidation allowBlank="1" showInputMessage="1" showErrorMessage="1" prompt="Vrednost stvarnog prihoda unesite u ovu kolonu" sqref="D5" xr:uid="{00000000-0002-0000-0100-000001000000}"/>
    <dataValidation allowBlank="1" showInputMessage="1" showErrorMessage="1" prompt="Vrednost predviđenog prihoda unesite u ovu kolonu" sqref="C5" xr:uid="{00000000-0002-0000-0100-000002000000}"/>
    <dataValidation allowBlank="1" showInputMessage="1" showErrorMessage="1" prompt="Detalje o prihodu unesite u ovu kolonu" sqref="B5" xr:uid="{00000000-0002-0000-0100-000003000000}"/>
    <dataValidation allowBlank="1" showInputMessage="1" showErrorMessage="1" prompt="Automatski se ažurira na osnovu unosa godine u ćeliju B4 na radnom listu „Tok novca“" sqref="B4" xr:uid="{00000000-0002-0000-0100-000004000000}"/>
    <dataValidation allowBlank="1" showInputMessage="1" showErrorMessage="1" prompt="Automatski se ažurira na osnovu unosa meseca u ćeliju B3 na radnom listu „Tok novca“" sqref="B3" xr:uid="{00000000-0002-0000-0100-000005000000}"/>
    <dataValidation allowBlank="1" showInputMessage="1" showErrorMessage="1" prompt="Automatski se ažurira na osnovu unosa imena u ćeliju B1 na radnom listu „Tok novca“" sqref="B1" xr:uid="{00000000-0002-0000-0100-000006000000}"/>
    <dataValidation allowBlank="1" showInputMessage="1" showErrorMessage="1" prompt="Radni list „Mesečni prihod“ sa tabelom „Mesečni prihod“ za praćenje predviđenih i stvarnih izvora mesečnog prihoda. Stavke „Ime“, „Naslov“, „Mesec“ i „Godina“ radnog lista automatski se ažuriraju na osnovu unosa sa radnog lista „Tok novca“ " sqref="A1" xr:uid="{00000000-0002-0000-0100-000007000000}"/>
    <dataValidation allowBlank="1" showInputMessage="1" showErrorMessage="1" prompt="Automatski se ažurira na osnovu unosa naslova u ćeliju B2 na radnom listu „Tok novca“" sqref="B2" xr:uid="{00000000-0002-0000-01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4" id="{6F0DD961-455D-48EE-B855-82B2BFC255F5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E6:E9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autoPageBreaks="0" fitToPage="1"/>
  </sheetPr>
  <dimension ref="B1:E26"/>
  <sheetViews>
    <sheetView showGridLines="0" tabSelected="1" zoomScaleNormal="100" workbookViewId="0">
      <selection activeCell="C7" sqref="C7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tr">
        <f>Ime</f>
        <v>Ime</v>
      </c>
      <c r="C1" s="2"/>
    </row>
    <row r="2" spans="2:5" ht="46.5" customHeight="1" x14ac:dyDescent="0.3">
      <c r="B2" s="4" t="str">
        <f>Naslov_budžeta</f>
        <v>Porodični budžet</v>
      </c>
      <c r="C2" s="2"/>
    </row>
    <row r="3" spans="2:5" ht="27" thickBot="1" x14ac:dyDescent="0.45">
      <c r="B3" s="12" t="s">
        <v>30</v>
      </c>
      <c r="C3" s="2"/>
    </row>
    <row r="4" spans="2:5" ht="26.25" x14ac:dyDescent="0.3">
      <c r="B4" s="7">
        <f ca="1">Godina</f>
        <v>2021</v>
      </c>
      <c r="C4" s="2"/>
    </row>
    <row r="5" spans="2:5" ht="45" customHeight="1" x14ac:dyDescent="0.5">
      <c r="B5" s="10" t="s">
        <v>10</v>
      </c>
      <c r="C5" t="s">
        <v>6</v>
      </c>
      <c r="D5" t="s">
        <v>7</v>
      </c>
      <c r="E5" t="s">
        <v>8</v>
      </c>
    </row>
    <row r="6" spans="2:5" x14ac:dyDescent="0.3">
      <c r="B6" s="14" t="s">
        <v>17</v>
      </c>
      <c r="C6" s="15">
        <v>1150</v>
      </c>
      <c r="D6" s="15"/>
      <c r="E6" s="16">
        <f>Trošak[[#This Row],[Predviđeno]]-Trošak[[#This Row],[Stvarno]]</f>
        <v>1150</v>
      </c>
    </row>
    <row r="7" spans="2:5" x14ac:dyDescent="0.3">
      <c r="B7" s="14" t="s">
        <v>27</v>
      </c>
      <c r="C7" s="15">
        <v>1</v>
      </c>
      <c r="D7" s="15"/>
      <c r="E7" s="16">
        <f>Trošak[[#This Row],[Predviđeno]]-Trošak[[#This Row],[Stvarno]]</f>
        <v>1</v>
      </c>
    </row>
    <row r="8" spans="2:5" x14ac:dyDescent="0.3">
      <c r="B8" s="14" t="s">
        <v>18</v>
      </c>
      <c r="C8" s="15">
        <v>0</v>
      </c>
      <c r="D8" s="15">
        <v>200</v>
      </c>
      <c r="E8" s="16">
        <f>Trošak[[#This Row],[Predviđeno]]-Trošak[[#This Row],[Stvarno]]</f>
        <v>-200</v>
      </c>
    </row>
    <row r="9" spans="2:5" x14ac:dyDescent="0.3">
      <c r="B9" s="14" t="s">
        <v>19</v>
      </c>
      <c r="C9" s="15">
        <v>0</v>
      </c>
      <c r="D9" s="15">
        <v>200</v>
      </c>
      <c r="E9" s="16">
        <f>Trošak[[#This Row],[Predviđeno]]-Trošak[[#This Row],[Stvarno]]</f>
        <v>-200</v>
      </c>
    </row>
    <row r="10" spans="2:5" x14ac:dyDescent="0.3">
      <c r="B10" s="14" t="s">
        <v>20</v>
      </c>
      <c r="C10" s="15">
        <v>3500</v>
      </c>
      <c r="D10" s="15">
        <v>3500</v>
      </c>
      <c r="E10" s="16">
        <f>Trošak[[#This Row],[Predviđeno]]-Trošak[[#This Row],[Stvarno]]</f>
        <v>0</v>
      </c>
    </row>
    <row r="11" spans="2:5" x14ac:dyDescent="0.3">
      <c r="B11" s="14" t="s">
        <v>34</v>
      </c>
      <c r="C11" s="15">
        <v>2584</v>
      </c>
      <c r="D11" s="15">
        <v>5300</v>
      </c>
      <c r="E11" s="16">
        <f>Trošak[[#This Row],[Predviđeno]]-Trošak[[#This Row],[Stvarno]]</f>
        <v>-2716</v>
      </c>
    </row>
    <row r="12" spans="2:5" x14ac:dyDescent="0.3">
      <c r="B12" s="14" t="s">
        <v>21</v>
      </c>
      <c r="C12" s="15">
        <v>850</v>
      </c>
      <c r="D12" s="15">
        <v>850</v>
      </c>
      <c r="E12" s="16">
        <f>Trošak[[#This Row],[Predviđeno]]-Trošak[[#This Row],[Stvarno]]</f>
        <v>0</v>
      </c>
    </row>
    <row r="13" spans="2:5" x14ac:dyDescent="0.3">
      <c r="B13" s="14" t="s">
        <v>22</v>
      </c>
      <c r="C13" s="15">
        <v>1340</v>
      </c>
      <c r="D13" s="15">
        <v>1340</v>
      </c>
      <c r="E13" s="16">
        <f>Trošak[[#This Row],[Predviđeno]]-Trošak[[#This Row],[Stvarno]]</f>
        <v>0</v>
      </c>
    </row>
    <row r="14" spans="2:5" x14ac:dyDescent="0.3">
      <c r="B14" s="14" t="s">
        <v>23</v>
      </c>
      <c r="C14" s="15">
        <v>5500</v>
      </c>
      <c r="D14" s="15">
        <v>5500</v>
      </c>
      <c r="E14" s="16">
        <f>Trošak[[#This Row],[Predviđeno]]-Trošak[[#This Row],[Stvarno]]</f>
        <v>0</v>
      </c>
    </row>
    <row r="15" spans="2:5" x14ac:dyDescent="0.3">
      <c r="B15" s="14" t="s">
        <v>24</v>
      </c>
      <c r="C15" s="15">
        <v>4200</v>
      </c>
      <c r="D15" s="15">
        <v>4200</v>
      </c>
      <c r="E15" s="16">
        <f>Trošak[[#This Row],[Predviđeno]]-Trošak[[#This Row],[Stvarno]]</f>
        <v>0</v>
      </c>
    </row>
    <row r="16" spans="2:5" x14ac:dyDescent="0.3">
      <c r="B16" s="14" t="s">
        <v>11</v>
      </c>
      <c r="C16" s="15">
        <v>9000</v>
      </c>
      <c r="D16" s="15">
        <v>11000</v>
      </c>
      <c r="E16" s="16">
        <f>Trošak[[#This Row],[Predviđeno]]-Trošak[[#This Row],[Stvarno]]</f>
        <v>-2000</v>
      </c>
    </row>
    <row r="17" spans="2:5" x14ac:dyDescent="0.3">
      <c r="B17" s="14" t="s">
        <v>25</v>
      </c>
      <c r="C17" s="15">
        <v>0</v>
      </c>
      <c r="D17" s="15">
        <v>5000</v>
      </c>
      <c r="E17" s="16">
        <f>Trošak[[#This Row],[Predviđeno]]-Trošak[[#This Row],[Stvarno]]</f>
        <v>-5000</v>
      </c>
    </row>
    <row r="18" spans="2:5" x14ac:dyDescent="0.3">
      <c r="B18" s="14" t="s">
        <v>26</v>
      </c>
      <c r="C18" s="15">
        <v>3000</v>
      </c>
      <c r="D18" s="15">
        <v>2000</v>
      </c>
      <c r="E18" s="16">
        <f>Trošak[[#This Row],[Predviđeno]]-Trošak[[#This Row],[Stvarno]]</f>
        <v>1000</v>
      </c>
    </row>
    <row r="19" spans="2:5" x14ac:dyDescent="0.3">
      <c r="B19" s="14" t="s">
        <v>31</v>
      </c>
      <c r="C19" s="15">
        <v>5000</v>
      </c>
      <c r="D19" s="15">
        <v>6200</v>
      </c>
      <c r="E19" s="16">
        <f>Trošak[[#This Row],[Predviđeno]]-Trošak[[#This Row],[Stvarno]]</f>
        <v>-1200</v>
      </c>
    </row>
    <row r="20" spans="2:5" x14ac:dyDescent="0.3">
      <c r="B20" s="14" t="s">
        <v>32</v>
      </c>
      <c r="C20" s="15">
        <v>1600</v>
      </c>
      <c r="D20" s="15"/>
      <c r="E20" s="16">
        <f>Trošak[[#This Row],[Predviđeno]]-Trošak[[#This Row],[Stvarno]]</f>
        <v>1600</v>
      </c>
    </row>
    <row r="21" spans="2:5" x14ac:dyDescent="0.3">
      <c r="B21" s="14" t="s">
        <v>33</v>
      </c>
      <c r="C21" s="15">
        <v>6000</v>
      </c>
      <c r="D21" s="15">
        <v>6000</v>
      </c>
      <c r="E21" s="16">
        <f>Trošak[[#This Row],[Predviđeno]]-Trošak[[#This Row],[Stvarno]]</f>
        <v>0</v>
      </c>
    </row>
    <row r="22" spans="2:5" x14ac:dyDescent="0.3">
      <c r="B22" s="14"/>
      <c r="C22" s="15"/>
      <c r="D22" s="15"/>
      <c r="E22" s="16">
        <f>Trošak[[#This Row],[Predviđeno]]-Trošak[[#This Row],[Stvarno]]</f>
        <v>0</v>
      </c>
    </row>
    <row r="23" spans="2:5" x14ac:dyDescent="0.3">
      <c r="B23" s="14"/>
      <c r="C23" s="15"/>
      <c r="D23" s="15"/>
      <c r="E23" s="16">
        <f>Trošak[[#This Row],[Predviđeno]]-Trošak[[#This Row],[Stvarno]]</f>
        <v>0</v>
      </c>
    </row>
    <row r="24" spans="2:5" x14ac:dyDescent="0.3">
      <c r="B24" s="14"/>
      <c r="C24" s="15"/>
      <c r="D24" s="15"/>
      <c r="E24" s="16">
        <f>Trošak[[#This Row],[Predviđeno]]-Trošak[[#This Row],[Stvarno]]</f>
        <v>0</v>
      </c>
    </row>
    <row r="25" spans="2:5" x14ac:dyDescent="0.3">
      <c r="B25" s="14"/>
      <c r="C25" s="15"/>
      <c r="D25" s="15"/>
      <c r="E25" s="16">
        <f>Trošak[[#This Row],[Predviđeno]]-Trošak[[#This Row],[Stvarno]]</f>
        <v>0</v>
      </c>
    </row>
    <row r="26" spans="2:5" x14ac:dyDescent="0.3">
      <c r="B26" s="9" t="s">
        <v>12</v>
      </c>
      <c r="C26" s="8">
        <f>SUBTOTAL(109,Trošak[Predviđeno])</f>
        <v>43725</v>
      </c>
      <c r="D26" s="8">
        <f>SUBTOTAL(109,Trošak[Stvarno])</f>
        <v>51290</v>
      </c>
      <c r="E26" s="8">
        <f>SUBTOTAL(109,Trošak[Odstupanje])</f>
        <v>-7565</v>
      </c>
    </row>
  </sheetData>
  <dataValidations count="9">
    <dataValidation allowBlank="1" showInputMessage="1" showErrorMessage="1" prompt="Radni list „Mesečni trošak“ sa tabelom „Mesečni trošak“ za praćenje predviđenih i stvarnih mesečnih troškova. Stavke „Ime“, „Naslov“, „Mesec“ i „Godina“ radnog lista automatski se ažuriraju na osnovu unosa sa radnog lista „Tok novca“" sqref="A1" xr:uid="{00000000-0002-0000-0200-000000000000}"/>
    <dataValidation allowBlank="1" showInputMessage="1" showErrorMessage="1" prompt="Automatski se ažurira na osnovu unosa imena u ćeliju B1 na radnom listu „Tok novca“" sqref="B1" xr:uid="{00000000-0002-0000-0200-000001000000}"/>
    <dataValidation allowBlank="1" showInputMessage="1" showErrorMessage="1" prompt="Automatski se ažurira na osnovu unosa meseca u ćeliju B3 na radnom listu „Tok novca“" sqref="B3" xr:uid="{00000000-0002-0000-0200-000002000000}"/>
    <dataValidation allowBlank="1" showInputMessage="1" showErrorMessage="1" prompt="Automatski se ažurira na osnovu unosa godine u ćeliju B4 na radnom listu „Tok novca“" sqref="B4" xr:uid="{00000000-0002-0000-0200-000003000000}"/>
    <dataValidation allowBlank="1" showInputMessage="1" showErrorMessage="1" prompt="Detalje o trošku unesite u ovu kolonu" sqref="B5" xr:uid="{00000000-0002-0000-0200-000004000000}"/>
    <dataValidation allowBlank="1" showInputMessage="1" showErrorMessage="1" prompt="Vrednosti predviđenog troška unesite u ovu kolonu" sqref="C5" xr:uid="{00000000-0002-0000-0200-000005000000}"/>
    <dataValidation allowBlank="1" showInputMessage="1" showErrorMessage="1" prompt="Vrednosti stvarnog troška unesite u ovu kolonu" sqref="D5" xr:uid="{00000000-0002-0000-0200-000006000000}"/>
    <dataValidation allowBlank="1" showInputMessage="1" showErrorMessage="1" prompt="Ova kolona se automatski ažurira na osnovu vrednosti iz kolona „Predviđeno“ i „Stvarno“ u ovoj tabeli. Vrednostima u ovoj koloni dodaju se ikone obojenih krugova: crvene za negativne vrednosti, žute za nulu i zelene za pozitivne vrednosti" sqref="E5" xr:uid="{00000000-0002-0000-0200-000007000000}"/>
    <dataValidation allowBlank="1" showInputMessage="1" showErrorMessage="1" prompt="Automatski se ažurira na osnovu unosa naslova u ćeliju B2 na radnom listu „Tok novca“" sqref="B2" xr:uid="{00000000-0002-0000-02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867763B4-2C55-44EE-AC84-368FA4355A36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E6:E25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theme="5"/>
    <pageSetUpPr fitToPage="1"/>
  </sheetPr>
  <dimension ref="B1:D6"/>
  <sheetViews>
    <sheetView showGridLines="0" workbookViewId="0"/>
  </sheetViews>
  <sheetFormatPr defaultRowHeight="17.25" x14ac:dyDescent="0.3"/>
  <cols>
    <col min="1" max="1" width="1.77734375" customWidth="1"/>
    <col min="2" max="2" width="14.77734375" customWidth="1"/>
    <col min="3" max="4" width="12.44140625" customWidth="1"/>
  </cols>
  <sheetData>
    <row r="1" spans="2:4" ht="39.75" x14ac:dyDescent="0.5">
      <c r="B1" s="11" t="s">
        <v>13</v>
      </c>
      <c r="C1" s="1"/>
      <c r="D1" s="1"/>
    </row>
    <row r="3" spans="2:4" x14ac:dyDescent="0.3">
      <c r="B3" s="3"/>
      <c r="C3" s="3" t="s">
        <v>6</v>
      </c>
      <c r="D3" s="3" t="s">
        <v>7</v>
      </c>
    </row>
    <row r="4" spans="2:4" x14ac:dyDescent="0.3">
      <c r="B4" s="3" t="s">
        <v>3</v>
      </c>
      <c r="C4" s="3">
        <f>Tok_novca[[#Totals],[Predviđeno]]</f>
        <v>61275</v>
      </c>
      <c r="D4" s="3">
        <f>Tok_novca[[#Totals],[Stvarno]]</f>
        <v>53710</v>
      </c>
    </row>
    <row r="5" spans="2:4" x14ac:dyDescent="0.3">
      <c r="B5" s="3" t="s">
        <v>9</v>
      </c>
      <c r="C5" s="3">
        <f>Prihod[[#Totals],[Predviđeno]]</f>
        <v>105000</v>
      </c>
      <c r="D5" s="3">
        <f>Prihod[[#Totals],[Stvarno]]</f>
        <v>105000</v>
      </c>
    </row>
    <row r="6" spans="2:4" x14ac:dyDescent="0.3">
      <c r="B6" s="3" t="s">
        <v>10</v>
      </c>
      <c r="C6" s="3">
        <f>Trošak[[#Totals],[Predviđeno]]</f>
        <v>43725</v>
      </c>
      <c r="D6" s="3">
        <f>Trošak[[#Totals],[Stvarno]]</f>
        <v>51290</v>
      </c>
    </row>
  </sheetData>
  <printOptions horizontalCentered="1"/>
  <pageMargins left="0.4" right="0.4" top="0.4" bottom="0.4" header="0.25" footer="0.25"/>
  <pageSetup paperSize="9" fitToHeight="0" orientation="portrait" verticalDpi="0" r:id="rId1"/>
  <headerFooter differentFirst="1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TM02930056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</vt:i4>
      </vt:variant>
    </vt:vector>
  </HeadingPairs>
  <TitlesOfParts>
    <vt:vector size="14" baseType="lpstr">
      <vt:lpstr>Tok novca</vt:lpstr>
      <vt:lpstr>Mesečni prihod</vt:lpstr>
      <vt:lpstr>Mesečni trošak</vt:lpstr>
      <vt:lpstr>PODACI IZ GRAFIKONA</vt:lpstr>
      <vt:lpstr>Godina</vt:lpstr>
      <vt:lpstr>Ime</vt:lpstr>
      <vt:lpstr>Mesec</vt:lpstr>
      <vt:lpstr>Naslov_budžeta</vt:lpstr>
      <vt:lpstr>NaslovKolone1</vt:lpstr>
      <vt:lpstr>NaslovKolone2</vt:lpstr>
      <vt:lpstr>NaslovKolone3</vt:lpstr>
      <vt:lpstr>'Mesečni prihod'!Print_Titles</vt:lpstr>
      <vt:lpstr>'Mesečni trošak'!Print_Titles</vt:lpstr>
      <vt:lpstr>'Tok novca'!Print_Titles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Acer</cp:lastModifiedBy>
  <dcterms:created xsi:type="dcterms:W3CDTF">2016-12-13T10:16:52Z</dcterms:created>
  <dcterms:modified xsi:type="dcterms:W3CDTF">2021-09-15T10:11:54Z</dcterms:modified>
</cp:coreProperties>
</file>